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defaultThemeVersion="166925"/>
  <mc:AlternateContent xmlns:mc="http://schemas.openxmlformats.org/markup-compatibility/2006">
    <mc:Choice Requires="x15">
      <x15ac:absPath xmlns:x15ac="http://schemas.microsoft.com/office/spreadsheetml/2010/11/ac" url="https://d.docs.live.net/4c55acf230b1ac3a/Documents/Custom Office Templates/"/>
    </mc:Choice>
  </mc:AlternateContent>
  <xr:revisionPtr revIDLastSave="0" documentId="8_{392B0C17-1F1A-45B2-9342-278367A5043D}" xr6:coauthVersionLast="45" xr6:coauthVersionMax="45" xr10:uidLastSave="{00000000-0000-0000-0000-000000000000}"/>
  <bookViews>
    <workbookView xWindow="-108" yWindow="-108" windowWidth="23256" windowHeight="12576" xr2:uid="{6A0A447E-2240-44EB-A6B9-BF5437CF1D1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54" i="1" l="1"/>
  <c r="D54" i="1"/>
  <c r="K53" i="1"/>
  <c r="D53" i="1"/>
  <c r="K52" i="1"/>
  <c r="D52" i="1"/>
  <c r="K51" i="1"/>
  <c r="D51" i="1"/>
  <c r="K50" i="1"/>
  <c r="D50" i="1"/>
  <c r="K49" i="1"/>
  <c r="D49" i="1"/>
  <c r="K48" i="1"/>
  <c r="D48" i="1"/>
  <c r="K47" i="1"/>
  <c r="D47" i="1"/>
  <c r="K46" i="1"/>
  <c r="D46" i="1"/>
  <c r="K45" i="1"/>
  <c r="D45" i="1"/>
  <c r="K44" i="1"/>
  <c r="K43" i="1"/>
  <c r="K42" i="1"/>
  <c r="H42" i="1"/>
  <c r="D42" i="1"/>
  <c r="K41" i="1"/>
  <c r="K40" i="1"/>
  <c r="D39" i="1"/>
  <c r="D38" i="1"/>
  <c r="O37" i="1"/>
  <c r="K37" i="1"/>
  <c r="D37" i="1"/>
  <c r="D36" i="1"/>
  <c r="D35" i="1"/>
  <c r="K34" i="1"/>
  <c r="D34" i="1"/>
  <c r="K33" i="1"/>
  <c r="D33" i="1"/>
  <c r="K32" i="1"/>
  <c r="D32" i="1"/>
  <c r="K31" i="1"/>
  <c r="D31" i="1"/>
  <c r="K30" i="1"/>
  <c r="D30" i="1"/>
  <c r="K29" i="1"/>
  <c r="D29" i="1"/>
  <c r="K28" i="1"/>
  <c r="D28" i="1"/>
  <c r="K27" i="1"/>
  <c r="D27" i="1"/>
  <c r="K26" i="1"/>
  <c r="D26" i="1"/>
  <c r="K25" i="1"/>
  <c r="D25" i="1"/>
  <c r="K24" i="1"/>
  <c r="D24" i="1"/>
  <c r="K23" i="1"/>
  <c r="D23" i="1"/>
  <c r="K22" i="1"/>
  <c r="D22" i="1"/>
  <c r="K21" i="1"/>
  <c r="D21" i="1"/>
  <c r="K20" i="1"/>
  <c r="D20" i="1"/>
  <c r="K19" i="1"/>
  <c r="D19" i="1"/>
  <c r="K18" i="1"/>
  <c r="D18" i="1"/>
  <c r="K17" i="1"/>
  <c r="D17" i="1"/>
  <c r="K16" i="1"/>
  <c r="D16" i="1"/>
  <c r="D15" i="1"/>
  <c r="O13" i="1"/>
  <c r="K13" i="1"/>
  <c r="H13" i="1"/>
  <c r="D1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David James</author>
  </authors>
  <commentList>
    <comment ref="E10" authorId="0" shapeId="0" xr:uid="{3D3BD18F-D63C-475A-BF26-9E1C43092034}">
      <text>
        <r>
          <rPr>
            <b/>
            <sz val="9"/>
            <color indexed="81"/>
            <rFont val="Tahoma"/>
            <family val="2"/>
          </rPr>
          <t>David James:</t>
        </r>
        <r>
          <rPr>
            <sz val="9"/>
            <color indexed="81"/>
            <rFont val="Tahoma"/>
            <family val="2"/>
          </rPr>
          <t xml:space="preserve">
Write this at the start and it will populate through into your other sheets.
</t>
        </r>
      </text>
    </comment>
    <comment ref="H10" authorId="0" shapeId="0" xr:uid="{1DE96D75-352E-4794-96CC-B39354A69419}">
      <text>
        <r>
          <rPr>
            <b/>
            <sz val="9"/>
            <color indexed="81"/>
            <rFont val="Tahoma"/>
            <family val="2"/>
          </rPr>
          <t>David James:</t>
        </r>
        <r>
          <rPr>
            <sz val="9"/>
            <color indexed="81"/>
            <rFont val="Tahoma"/>
            <family val="2"/>
          </rPr>
          <t xml:space="preserve">
Here you need to pick from the list which should say "Bronze", "Silver" and "Gold". </t>
        </r>
      </text>
    </comment>
    <comment ref="L10" authorId="0" shapeId="0" xr:uid="{75B967C7-E6EA-49E0-945A-71EF0F4213E7}">
      <text>
        <r>
          <rPr>
            <b/>
            <sz val="9"/>
            <color indexed="81"/>
            <rFont val="Tahoma"/>
            <family val="2"/>
          </rPr>
          <t>David James:</t>
        </r>
        <r>
          <rPr>
            <sz val="9"/>
            <color indexed="81"/>
            <rFont val="Tahoma"/>
            <family val="2"/>
          </rPr>
          <t xml:space="preserve">
This is not obligatory, but sometimes it's useful to make a note of where you got the words or phrases from.</t>
        </r>
      </text>
    </comment>
    <comment ref="O10" authorId="0" shapeId="0" xr:uid="{84679BDE-A405-4138-BD2E-2C82018C5440}">
      <text>
        <r>
          <rPr>
            <b/>
            <sz val="9"/>
            <color indexed="81"/>
            <rFont val="Tahoma"/>
            <family val="2"/>
          </rPr>
          <t>David James:</t>
        </r>
        <r>
          <rPr>
            <sz val="9"/>
            <color indexed="81"/>
            <rFont val="Tahoma"/>
            <family val="2"/>
          </rPr>
          <t xml:space="preserve">
Unless you are continuing here a Goldlist started elsewhere, this should say 1. Reset it at 1 for the start of your silver and gold books also. The next pages are to the right.</t>
        </r>
      </text>
    </comment>
    <comment ref="R11" authorId="0" shapeId="0" xr:uid="{6307A5B2-9F5F-465E-8A79-F79D791D7C44}">
      <text>
        <r>
          <rPr>
            <b/>
            <sz val="9"/>
            <color indexed="81"/>
            <rFont val="Tahoma"/>
            <family val="2"/>
          </rPr>
          <t>David James:</t>
        </r>
        <r>
          <rPr>
            <sz val="9"/>
            <color indexed="81"/>
            <rFont val="Tahoma"/>
            <family val="2"/>
          </rPr>
          <t xml:space="preserve">
R9 and R10 have been left unlocked so that you can add customised review marks you like to use. They should be under 12 characters.</t>
        </r>
      </text>
    </comment>
    <comment ref="K13" authorId="0" shapeId="0" xr:uid="{6B767CD3-54AE-43CA-8056-065F71BBCC94}">
      <text>
        <r>
          <rPr>
            <b/>
            <sz val="9"/>
            <color indexed="81"/>
            <rFont val="Tahoma"/>
            <family val="2"/>
          </rPr>
          <t>David James:</t>
        </r>
        <r>
          <rPr>
            <sz val="9"/>
            <color indexed="81"/>
            <rFont val="Tahoma"/>
            <family val="2"/>
          </rPr>
          <t xml:space="preserve">
This is taken from Headlist if it's D1, from D4 if it's D5, etc. Basically starting from the top left area we work clockwise around all four areas, leaving at least two weeks in between distillations for the memories to "ferment".</t>
        </r>
      </text>
    </comment>
    <comment ref="L13" authorId="0" shapeId="0" xr:uid="{6104922A-4221-4CAB-B347-C4EA81533886}">
      <text>
        <r>
          <rPr>
            <b/>
            <sz val="9"/>
            <color indexed="81"/>
            <rFont val="Tahoma"/>
            <family val="2"/>
          </rPr>
          <t>David James:</t>
        </r>
        <r>
          <rPr>
            <sz val="9"/>
            <color indexed="81"/>
            <rFont val="Tahoma"/>
            <family val="2"/>
          </rPr>
          <t xml:space="preserve">
This is not going to let you put in a work date earlier than the earliest review date from before
</t>
        </r>
      </text>
    </comment>
    <comment ref="E15" authorId="0" shapeId="0" xr:uid="{D7C60FAE-1B77-4B0E-A03C-81DD1EF7474A}">
      <text>
        <r>
          <rPr>
            <b/>
            <sz val="9"/>
            <color indexed="81"/>
            <rFont val="Tahoma"/>
            <family val="2"/>
          </rPr>
          <t>David James:</t>
        </r>
        <r>
          <rPr>
            <sz val="9"/>
            <color indexed="81"/>
            <rFont val="Tahoma"/>
            <family val="2"/>
          </rPr>
          <t xml:space="preserve">
This is where you start adding words of the language you want to learn. In the headlist, don't put too much on a single line or there will not be space if you need to use combining.</t>
        </r>
      </text>
    </comment>
    <comment ref="F15" authorId="0" shapeId="0" xr:uid="{89A0B7DB-DCE9-4823-B5ED-CA9D0756844A}">
      <text>
        <r>
          <rPr>
            <b/>
            <sz val="9"/>
            <color indexed="81"/>
            <rFont val="Tahoma"/>
            <family val="2"/>
          </rPr>
          <t>David James:</t>
        </r>
        <r>
          <rPr>
            <sz val="9"/>
            <color indexed="81"/>
            <rFont val="Tahoma"/>
            <family val="2"/>
          </rPr>
          <t xml:space="preserve">
This is for things like clues on pronunciation, whether it's regular, whether it's a noun or a verb etc. You may not need the column. You can regard it as an extension of the column to the left of it if you want to.</t>
        </r>
      </text>
    </comment>
    <comment ref="H15" authorId="0" shapeId="0" xr:uid="{C5705469-1C3D-4EFE-A0AD-9F23CD474BF5}">
      <text>
        <r>
          <rPr>
            <b/>
            <sz val="9"/>
            <color indexed="81"/>
            <rFont val="Tahoma"/>
            <family val="2"/>
          </rPr>
          <t>David James:</t>
        </r>
        <r>
          <rPr>
            <sz val="9"/>
            <color indexed="81"/>
            <rFont val="Tahoma"/>
            <family val="2"/>
          </rPr>
          <t xml:space="preserve">
These Review Marks are for when you make your distillation plan. It can be the same date as you do the next distillation and it needs to be not before the Earliest Review Date above, ie two weeks after you last looked at the material. You don't have to pick from the suggested list, and you can also add your own favorites in cells R9 and R10. </t>
        </r>
      </text>
    </comment>
    <comment ref="K15" authorId="0" shapeId="0" xr:uid="{418209D7-5E41-4FC3-B4A7-8AA2F9619EA8}">
      <text>
        <r>
          <rPr>
            <b/>
            <sz val="9"/>
            <color indexed="81"/>
            <rFont val="Tahoma"/>
            <family val="2"/>
          </rPr>
          <t xml:space="preserve">David James: </t>
        </r>
        <r>
          <rPr>
            <sz val="9"/>
            <color indexed="81"/>
            <rFont val="Tahoma"/>
            <family val="2"/>
          </rPr>
          <t xml:space="preserve">This should be 1+ the number from the last item in D1 (or D5/D9 respectively if this is silver/gold) in the previous sequential page number. 
</t>
        </r>
      </text>
    </comment>
    <comment ref="K16" authorId="0" shapeId="0" xr:uid="{AC6CC8BE-4D02-4E4B-B254-BB0479C7BE54}">
      <text>
        <r>
          <rPr>
            <b/>
            <sz val="9"/>
            <color indexed="81"/>
            <rFont val="Tahoma"/>
            <family val="2"/>
          </rPr>
          <t>David James:</t>
        </r>
        <r>
          <rPr>
            <sz val="9"/>
            <color indexed="81"/>
            <rFont val="Tahoma"/>
            <family val="2"/>
          </rPr>
          <t xml:space="preserve">
As you set the above number and start adding words, this will turn into your numbering. Until you add a word, you don't get a number. If you don't need all the space, great. If you need more, try to distil harder using combining techniques.</t>
        </r>
      </text>
    </comment>
    <comment ref="N33" authorId="0" shapeId="0" xr:uid="{83A76ED5-0DA7-4CC5-8558-A8004E66776D}">
      <text>
        <r>
          <rPr>
            <b/>
            <sz val="9"/>
            <color indexed="81"/>
            <rFont val="Tahoma"/>
            <family val="2"/>
          </rPr>
          <t>David James:</t>
        </r>
        <r>
          <rPr>
            <sz val="9"/>
            <color indexed="81"/>
            <rFont val="Tahoma"/>
            <family val="2"/>
          </rPr>
          <t xml:space="preserve">
Now don't look at these words for at least two weeks. Let the short-term memory do its forgetting, and then after two weeks or more see what the long-term memory has sampled for itself.</t>
        </r>
      </text>
    </comment>
    <comment ref="G39" authorId="0" shapeId="0" xr:uid="{AC57C44B-7983-47F0-8907-6B4FC03A005E}">
      <text>
        <r>
          <rPr>
            <b/>
            <sz val="9"/>
            <color indexed="81"/>
            <rFont val="Tahoma"/>
            <family val="2"/>
          </rPr>
          <t>David James:</t>
        </r>
        <r>
          <rPr>
            <sz val="9"/>
            <color indexed="81"/>
            <rFont val="Tahoma"/>
            <family val="2"/>
          </rPr>
          <t xml:space="preserve">
Now don't look at these words for at least two weeks. Let the short-term memory do its forgetting, and then after two weeks or more see what the long-term memory has sampled for itself.</t>
        </r>
      </text>
    </comment>
    <comment ref="K39" authorId="0" shapeId="0" xr:uid="{9E950AB6-2AE4-4663-A0A4-9897B5005E83}">
      <text>
        <r>
          <rPr>
            <b/>
            <sz val="9"/>
            <color indexed="81"/>
            <rFont val="Tahoma"/>
            <family val="2"/>
          </rPr>
          <t>David James:</t>
        </r>
        <r>
          <rPr>
            <sz val="9"/>
            <color indexed="81"/>
            <rFont val="Tahoma"/>
            <family val="2"/>
          </rPr>
          <t xml:space="preserve"> This should be 1+ the number from the last item in D2 (or D6/D10) in the previous sequential page number. 
</t>
        </r>
      </text>
    </comment>
  </commentList>
</comments>
</file>

<file path=xl/sharedStrings.xml><?xml version="1.0" encoding="utf-8"?>
<sst xmlns="http://schemas.openxmlformats.org/spreadsheetml/2006/main" count="45" uniqueCount="23">
  <si>
    <t>GoldList Method Help Sheet</t>
  </si>
  <si>
    <t>Bronze</t>
  </si>
  <si>
    <t>Silver</t>
  </si>
  <si>
    <r>
      <t xml:space="preserve">IMPORTANT NOTES READ FIRST:  This sheet is to help you to understand the basics of the GoldList system. It would enable you also to start working on GoldLists in the computer with some built-in help, but this is not the recommended approach to the GoldList Method. Using the computer is good for many things but staying to manual methods also has certain advantages. Portability, eye-to-handwriting memory, ease of input of diacritics and special letters as well as the ability to use books where everything is held together are the main reasons. For those who still insist on using their computers, you can try using this spreadsheet for your work, making additional copies of the basic format below onto more and more worksheets. Other than that, this spreadsheet is supposed to represent work you'd do by hand and the formulas just reflect the "rules" of GoldListing. A third use is that you can print out the input sheets onto A3 and still use this as a basis, combining bronze and silver levels and placing your work on a language in a paper file.  </t>
    </r>
    <r>
      <rPr>
        <b/>
        <sz val="9"/>
        <color theme="1"/>
        <rFont val="Calibri"/>
        <family val="2"/>
        <scheme val="minor"/>
      </rPr>
      <t>When using this file please write only in the fields that are left white.  The others should be blocked, please do not unblock them.</t>
    </r>
  </si>
  <si>
    <t>Gold</t>
  </si>
  <si>
    <t>Keep in</t>
  </si>
  <si>
    <t>Combine</t>
  </si>
  <si>
    <t>Throw out</t>
  </si>
  <si>
    <t>Look it up</t>
  </si>
  <si>
    <t>Sequential page number (within Bronze, Silver or Gold - keep separate page sequence for each)</t>
  </si>
  <si>
    <t>Custom R9</t>
  </si>
  <si>
    <t>Language</t>
  </si>
  <si>
    <t>Level</t>
  </si>
  <si>
    <t>Material</t>
  </si>
  <si>
    <t>Custom R10</t>
  </si>
  <si>
    <t>Date of work</t>
  </si>
  <si>
    <t>Earliest Review Date</t>
  </si>
  <si>
    <t>#</t>
  </si>
  <si>
    <t>Word/phrase in target language</t>
  </si>
  <si>
    <t>Notes</t>
  </si>
  <si>
    <t>Translation into own language</t>
  </si>
  <si>
    <t>Rev marks</t>
  </si>
  <si>
    <t>Copyright in the methodology, name "GoldList Method", David J. James/Huliganov.tv/Quoracy.com, © 2018. May not be distributed for profit except under license, nor assigned to other learning methodologies.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</si>
</sst>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11" x14ac:knownFonts="1">
    <font>
      <sz val="11"/>
      <color theme="1"/>
      <name val="Calibri"/>
      <family val="2"/>
      <scheme val="minor"/>
    </font>
    <font>
      <b/>
      <sz val="11"/>
      <color theme="1"/>
      <name val="Calibri"/>
      <family val="2"/>
      <scheme val="minor"/>
    </font>
    <font>
      <b/>
      <sz val="16"/>
      <color theme="1"/>
      <name val="Calibri"/>
      <family val="2"/>
      <scheme val="minor"/>
    </font>
    <font>
      <sz val="11"/>
      <name val="Calibri"/>
      <family val="2"/>
      <scheme val="minor"/>
    </font>
    <font>
      <sz val="9"/>
      <color theme="1"/>
      <name val="Calibri"/>
      <family val="2"/>
      <scheme val="minor"/>
    </font>
    <font>
      <b/>
      <sz val="9"/>
      <color theme="1"/>
      <name val="Calibri"/>
      <family val="2"/>
      <scheme val="minor"/>
    </font>
    <font>
      <sz val="8"/>
      <color theme="1"/>
      <name val="Calibri"/>
      <family val="2"/>
      <scheme val="minor"/>
    </font>
    <font>
      <b/>
      <sz val="14"/>
      <color theme="1"/>
      <name val="Calibri"/>
      <family val="2"/>
      <scheme val="minor"/>
    </font>
    <font>
      <sz val="9"/>
      <color theme="1"/>
      <name val="Calibri"/>
      <family val="2"/>
    </font>
    <font>
      <b/>
      <sz val="9"/>
      <color indexed="81"/>
      <name val="Tahoma"/>
      <family val="2"/>
    </font>
    <font>
      <sz val="9"/>
      <color indexed="81"/>
      <name val="Tahoma"/>
      <family val="2"/>
    </font>
  </fonts>
  <fills count="7">
    <fill>
      <patternFill patternType="none"/>
    </fill>
    <fill>
      <patternFill patternType="gray125"/>
    </fill>
    <fill>
      <patternFill patternType="solid">
        <fgColor theme="1"/>
        <bgColor indexed="64"/>
      </patternFill>
    </fill>
    <fill>
      <patternFill patternType="solid">
        <fgColor rgb="FFFFC000"/>
        <bgColor indexed="64"/>
      </patternFill>
    </fill>
    <fill>
      <patternFill patternType="solid">
        <fgColor theme="6" tint="-0.249977111117893"/>
        <bgColor indexed="64"/>
      </patternFill>
    </fill>
    <fill>
      <patternFill patternType="solid">
        <fgColor theme="6" tint="0.39997558519241921"/>
        <bgColor indexed="64"/>
      </patternFill>
    </fill>
    <fill>
      <patternFill patternType="solid">
        <fgColor theme="6" tint="0.59999389629810485"/>
        <bgColor indexed="64"/>
      </patternFill>
    </fill>
  </fills>
  <borders count="18">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top/>
      <bottom style="double">
        <color indexed="64"/>
      </bottom>
      <diagonal/>
    </border>
    <border>
      <left/>
      <right style="medium">
        <color indexed="64"/>
      </right>
      <top/>
      <bottom style="double">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s>
  <cellStyleXfs count="1">
    <xf numFmtId="0" fontId="0" fillId="0" borderId="0"/>
  </cellStyleXfs>
  <cellXfs count="66">
    <xf numFmtId="0" fontId="0" fillId="0" borderId="0" xfId="0"/>
    <xf numFmtId="0" fontId="0" fillId="2" borderId="0" xfId="0" applyFill="1"/>
    <xf numFmtId="0" fontId="2" fillId="3" borderId="1" xfId="0" applyFont="1" applyFill="1" applyBorder="1"/>
    <xf numFmtId="0" fontId="0" fillId="3" borderId="2" xfId="0" applyFill="1" applyBorder="1"/>
    <xf numFmtId="0" fontId="3" fillId="2" borderId="0" xfId="0" applyFont="1" applyFill="1"/>
    <xf numFmtId="0" fontId="0" fillId="4" borderId="3" xfId="0" applyFill="1" applyBorder="1"/>
    <xf numFmtId="0" fontId="0" fillId="4" borderId="4" xfId="0" applyFill="1" applyBorder="1"/>
    <xf numFmtId="0" fontId="0" fillId="4" borderId="5" xfId="0" applyFill="1" applyBorder="1"/>
    <xf numFmtId="0" fontId="0" fillId="2" borderId="0" xfId="0" applyFill="1" applyProtection="1">
      <protection locked="0"/>
    </xf>
    <xf numFmtId="0" fontId="0" fillId="4" borderId="6" xfId="0" applyFill="1" applyBorder="1"/>
    <xf numFmtId="0" fontId="0" fillId="4" borderId="0" xfId="0" applyFill="1"/>
    <xf numFmtId="0" fontId="0" fillId="0" borderId="11" xfId="0" applyBorder="1" applyProtection="1">
      <protection locked="0"/>
    </xf>
    <xf numFmtId="0" fontId="0" fillId="4" borderId="0" xfId="0" applyFill="1" applyAlignment="1">
      <alignment horizontal="right"/>
    </xf>
    <xf numFmtId="0" fontId="0" fillId="4" borderId="7" xfId="0" applyFill="1" applyBorder="1"/>
    <xf numFmtId="0" fontId="0" fillId="5" borderId="3" xfId="0" applyFill="1" applyBorder="1"/>
    <xf numFmtId="0" fontId="0" fillId="5" borderId="4" xfId="0" applyFill="1" applyBorder="1"/>
    <xf numFmtId="0" fontId="0" fillId="5" borderId="5" xfId="0" applyFill="1" applyBorder="1"/>
    <xf numFmtId="0" fontId="0" fillId="5" borderId="6" xfId="0" applyFill="1" applyBorder="1"/>
    <xf numFmtId="0" fontId="7" fillId="6" borderId="12" xfId="0" applyFont="1" applyFill="1" applyBorder="1"/>
    <xf numFmtId="0" fontId="0" fillId="6" borderId="0" xfId="0" applyFill="1"/>
    <xf numFmtId="164" fontId="0" fillId="0" borderId="11" xfId="0" applyNumberFormat="1" applyBorder="1" applyProtection="1">
      <protection locked="0"/>
    </xf>
    <xf numFmtId="164" fontId="0" fillId="3" borderId="11" xfId="0" applyNumberFormat="1" applyFill="1" applyBorder="1"/>
    <xf numFmtId="0" fontId="0" fillId="5" borderId="0" xfId="0" applyFill="1"/>
    <xf numFmtId="0" fontId="7" fillId="6" borderId="13" xfId="0" applyFont="1" applyFill="1" applyBorder="1"/>
    <xf numFmtId="0" fontId="0" fillId="5" borderId="7" xfId="0" applyFill="1" applyBorder="1"/>
    <xf numFmtId="0" fontId="4" fillId="6" borderId="0" xfId="0" applyFont="1" applyFill="1" applyAlignment="1">
      <alignment wrapText="1"/>
    </xf>
    <xf numFmtId="0" fontId="0" fillId="5" borderId="0" xfId="0" applyFill="1" applyAlignment="1">
      <alignment wrapText="1"/>
    </xf>
    <xf numFmtId="0" fontId="4" fillId="6" borderId="14" xfId="0" applyFont="1" applyFill="1" applyBorder="1"/>
    <xf numFmtId="0" fontId="4" fillId="0" borderId="14" xfId="0" applyFont="1" applyBorder="1" applyProtection="1">
      <protection locked="0"/>
    </xf>
    <xf numFmtId="0" fontId="4" fillId="0" borderId="11" xfId="0" applyFont="1" applyBorder="1" applyProtection="1">
      <protection locked="0"/>
    </xf>
    <xf numFmtId="0" fontId="4" fillId="0" borderId="15" xfId="0" applyFont="1" applyBorder="1" applyProtection="1">
      <protection locked="0"/>
    </xf>
    <xf numFmtId="0" fontId="4" fillId="6" borderId="16" xfId="0" applyFont="1" applyFill="1" applyBorder="1"/>
    <xf numFmtId="0" fontId="0" fillId="5" borderId="8" xfId="0" applyFill="1" applyBorder="1"/>
    <xf numFmtId="0" fontId="0" fillId="5" borderId="9" xfId="0" applyFill="1" applyBorder="1"/>
    <xf numFmtId="0" fontId="0" fillId="5" borderId="10" xfId="0" applyFill="1" applyBorder="1"/>
    <xf numFmtId="0" fontId="1" fillId="6" borderId="12" xfId="0" applyFont="1" applyFill="1" applyBorder="1"/>
    <xf numFmtId="0" fontId="4" fillId="2" borderId="0" xfId="0" applyFont="1" applyFill="1"/>
    <xf numFmtId="0" fontId="4" fillId="4" borderId="6" xfId="0" applyFont="1" applyFill="1" applyBorder="1"/>
    <xf numFmtId="0" fontId="4" fillId="5" borderId="6" xfId="0" applyFont="1" applyFill="1" applyBorder="1"/>
    <xf numFmtId="0" fontId="4" fillId="5" borderId="7" xfId="0" applyFont="1" applyFill="1" applyBorder="1"/>
    <xf numFmtId="0" fontId="4" fillId="4" borderId="7" xfId="0" applyFont="1" applyFill="1" applyBorder="1"/>
    <xf numFmtId="0" fontId="4" fillId="0" borderId="0" xfId="0" applyFont="1"/>
    <xf numFmtId="0" fontId="4" fillId="5" borderId="8" xfId="0" applyFont="1" applyFill="1" applyBorder="1"/>
    <xf numFmtId="0" fontId="4" fillId="5" borderId="9" xfId="0" applyFont="1" applyFill="1" applyBorder="1"/>
    <xf numFmtId="0" fontId="4" fillId="5" borderId="10" xfId="0" applyFont="1" applyFill="1" applyBorder="1"/>
    <xf numFmtId="0" fontId="4" fillId="5" borderId="3" xfId="0" applyFont="1" applyFill="1" applyBorder="1"/>
    <xf numFmtId="0" fontId="4" fillId="5" borderId="4" xfId="0" applyFont="1" applyFill="1" applyBorder="1"/>
    <xf numFmtId="0" fontId="4" fillId="5" borderId="5" xfId="0" applyFont="1" applyFill="1" applyBorder="1"/>
    <xf numFmtId="0" fontId="4" fillId="5" borderId="7" xfId="0" applyFont="1" applyFill="1" applyBorder="1" applyAlignment="1">
      <alignment wrapText="1"/>
    </xf>
    <xf numFmtId="0" fontId="8" fillId="0" borderId="1" xfId="0" applyFont="1" applyBorder="1"/>
    <xf numFmtId="0" fontId="0" fillId="0" borderId="17" xfId="0" applyBorder="1"/>
    <xf numFmtId="0" fontId="0" fillId="0" borderId="2" xfId="0" applyBorder="1"/>
    <xf numFmtId="0" fontId="0" fillId="4" borderId="8" xfId="0" applyFill="1" applyBorder="1"/>
    <xf numFmtId="0" fontId="0" fillId="4" borderId="9" xfId="0" applyFill="1" applyBorder="1"/>
    <xf numFmtId="0" fontId="0" fillId="4" borderId="10" xfId="0" applyFill="1" applyBorder="1"/>
    <xf numFmtId="0" fontId="4" fillId="3" borderId="3" xfId="0" applyFont="1" applyFill="1" applyBorder="1" applyAlignment="1">
      <alignment horizontal="left" vertical="top" wrapText="1"/>
    </xf>
    <xf numFmtId="0" fontId="4" fillId="3" borderId="4" xfId="0" applyFont="1" applyFill="1" applyBorder="1" applyAlignment="1">
      <alignment horizontal="left" vertical="top" wrapText="1"/>
    </xf>
    <xf numFmtId="0" fontId="4" fillId="3" borderId="5" xfId="0" applyFont="1" applyFill="1" applyBorder="1" applyAlignment="1">
      <alignment horizontal="left" vertical="top" wrapText="1"/>
    </xf>
    <xf numFmtId="0" fontId="4" fillId="3" borderId="6" xfId="0" applyFont="1" applyFill="1" applyBorder="1" applyAlignment="1">
      <alignment horizontal="left" vertical="top" wrapText="1"/>
    </xf>
    <xf numFmtId="0" fontId="4" fillId="3" borderId="0" xfId="0" applyFont="1" applyFill="1" applyAlignment="1">
      <alignment horizontal="left" vertical="top" wrapText="1"/>
    </xf>
    <xf numFmtId="0" fontId="4" fillId="3" borderId="7" xfId="0" applyFont="1" applyFill="1" applyBorder="1" applyAlignment="1">
      <alignment horizontal="left" vertical="top" wrapText="1"/>
    </xf>
    <xf numFmtId="0" fontId="4" fillId="3" borderId="8" xfId="0" applyFont="1" applyFill="1" applyBorder="1" applyAlignment="1">
      <alignment horizontal="left" vertical="top" wrapText="1"/>
    </xf>
    <xf numFmtId="0" fontId="4" fillId="3" borderId="9" xfId="0" applyFont="1" applyFill="1" applyBorder="1" applyAlignment="1">
      <alignment horizontal="left" vertical="top" wrapText="1"/>
    </xf>
    <xf numFmtId="0" fontId="4" fillId="3" borderId="10" xfId="0" applyFont="1" applyFill="1" applyBorder="1" applyAlignment="1">
      <alignment horizontal="left" vertical="top" wrapText="1"/>
    </xf>
    <xf numFmtId="0" fontId="6" fillId="4" borderId="4" xfId="0" applyFont="1" applyFill="1" applyBorder="1" applyAlignment="1">
      <alignment horizontal="right" vertical="center" wrapText="1"/>
    </xf>
    <xf numFmtId="0" fontId="6" fillId="4" borderId="0" xfId="0" applyFont="1" applyFill="1" applyAlignment="1">
      <alignment horizontal="righ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527E5-806E-4FD3-98EB-CC4C5D3B48B1}">
  <dimension ref="A1:U59"/>
  <sheetViews>
    <sheetView tabSelected="1" workbookViewId="0">
      <selection activeCell="T24" sqref="T24"/>
    </sheetView>
  </sheetViews>
  <sheetFormatPr defaultRowHeight="14.4" x14ac:dyDescent="0.3"/>
  <cols>
    <col min="1" max="2" width="1.5546875" customWidth="1"/>
    <col min="3" max="3" width="0.5546875" customWidth="1"/>
    <col min="4" max="4" width="10.6640625" customWidth="1"/>
    <col min="5" max="5" width="30.33203125" customWidth="1"/>
    <col min="6" max="6" width="8.6640625" customWidth="1"/>
    <col min="7" max="7" width="30.33203125" customWidth="1"/>
    <col min="8" max="8" width="8.6640625" customWidth="1"/>
    <col min="9" max="10" width="0.5546875" customWidth="1"/>
    <col min="11" max="11" width="12.33203125" customWidth="1"/>
    <col min="12" max="12" width="33.33203125" customWidth="1"/>
    <col min="13" max="13" width="8.6640625" customWidth="1"/>
    <col min="14" max="14" width="30.33203125" customWidth="1"/>
    <col min="15" max="15" width="8.6640625" customWidth="1"/>
    <col min="16" max="16" width="0.5546875" customWidth="1"/>
    <col min="17" max="17" width="1.5546875" customWidth="1"/>
    <col min="18" max="18" width="2.6640625" customWidth="1"/>
  </cols>
  <sheetData>
    <row r="1" spans="1:21" ht="4.5" customHeight="1" thickBot="1" x14ac:dyDescent="0.35">
      <c r="A1" s="1"/>
      <c r="B1" s="1"/>
      <c r="C1" s="1"/>
      <c r="D1" s="1"/>
      <c r="E1" s="1"/>
      <c r="F1" s="1"/>
      <c r="G1" s="1"/>
      <c r="H1" s="1"/>
      <c r="I1" s="1"/>
      <c r="J1" s="1"/>
      <c r="K1" s="1"/>
      <c r="L1" s="1"/>
      <c r="M1" s="1"/>
      <c r="N1" s="1"/>
      <c r="O1" s="1"/>
      <c r="P1" s="1"/>
      <c r="Q1" s="1"/>
      <c r="R1" s="1"/>
      <c r="S1" s="1"/>
      <c r="T1" s="1"/>
      <c r="U1" s="1"/>
    </row>
    <row r="2" spans="1:21" ht="21.6" thickBot="1" x14ac:dyDescent="0.45">
      <c r="A2" s="1"/>
      <c r="B2" s="1"/>
      <c r="C2" s="1"/>
      <c r="D2" s="2" t="s">
        <v>0</v>
      </c>
      <c r="E2" s="3"/>
      <c r="F2" s="1"/>
      <c r="G2" s="1"/>
      <c r="H2" s="1"/>
      <c r="I2" s="1"/>
      <c r="J2" s="1"/>
      <c r="K2" s="1"/>
      <c r="L2" s="1"/>
      <c r="M2" s="1"/>
      <c r="N2" s="1"/>
      <c r="O2" s="1"/>
      <c r="P2" s="1"/>
      <c r="Q2" s="1"/>
      <c r="R2" s="4" t="s">
        <v>1</v>
      </c>
      <c r="S2" s="1"/>
      <c r="T2" s="1"/>
      <c r="U2" s="1"/>
    </row>
    <row r="3" spans="1:21" ht="3.75" customHeight="1" thickBot="1" x14ac:dyDescent="0.35">
      <c r="A3" s="1"/>
      <c r="B3" s="1"/>
      <c r="C3" s="1"/>
      <c r="D3" s="1"/>
      <c r="E3" s="1"/>
      <c r="F3" s="1"/>
      <c r="G3" s="1"/>
      <c r="H3" s="1"/>
      <c r="I3" s="1"/>
      <c r="J3" s="1"/>
      <c r="K3" s="1"/>
      <c r="L3" s="1"/>
      <c r="M3" s="1"/>
      <c r="N3" s="1"/>
      <c r="O3" s="1"/>
      <c r="P3" s="1"/>
      <c r="Q3" s="1"/>
      <c r="R3" s="4" t="s">
        <v>2</v>
      </c>
      <c r="S3" s="1"/>
      <c r="T3" s="1"/>
      <c r="U3" s="1"/>
    </row>
    <row r="4" spans="1:21" x14ac:dyDescent="0.3">
      <c r="A4" s="1"/>
      <c r="B4" s="1"/>
      <c r="C4" s="1"/>
      <c r="D4" s="55" t="s">
        <v>3</v>
      </c>
      <c r="E4" s="56"/>
      <c r="F4" s="56"/>
      <c r="G4" s="56"/>
      <c r="H4" s="56"/>
      <c r="I4" s="56"/>
      <c r="J4" s="56"/>
      <c r="K4" s="56"/>
      <c r="L4" s="56"/>
      <c r="M4" s="56"/>
      <c r="N4" s="56"/>
      <c r="O4" s="56"/>
      <c r="P4" s="56"/>
      <c r="Q4" s="57"/>
      <c r="R4" s="4" t="s">
        <v>4</v>
      </c>
      <c r="S4" s="1"/>
      <c r="T4" s="1"/>
      <c r="U4" s="1"/>
    </row>
    <row r="5" spans="1:21" x14ac:dyDescent="0.3">
      <c r="A5" s="1"/>
      <c r="B5" s="1"/>
      <c r="C5" s="1"/>
      <c r="D5" s="58"/>
      <c r="E5" s="59"/>
      <c r="F5" s="59"/>
      <c r="G5" s="59"/>
      <c r="H5" s="59"/>
      <c r="I5" s="59"/>
      <c r="J5" s="59"/>
      <c r="K5" s="59"/>
      <c r="L5" s="59"/>
      <c r="M5" s="59"/>
      <c r="N5" s="59"/>
      <c r="O5" s="59"/>
      <c r="P5" s="59"/>
      <c r="Q5" s="60"/>
      <c r="R5" s="1" t="s">
        <v>5</v>
      </c>
      <c r="S5" s="1"/>
      <c r="T5" s="1"/>
      <c r="U5" s="1"/>
    </row>
    <row r="6" spans="1:21" x14ac:dyDescent="0.3">
      <c r="A6" s="1"/>
      <c r="B6" s="1"/>
      <c r="C6" s="1"/>
      <c r="D6" s="58"/>
      <c r="E6" s="59"/>
      <c r="F6" s="59"/>
      <c r="G6" s="59"/>
      <c r="H6" s="59"/>
      <c r="I6" s="59"/>
      <c r="J6" s="59"/>
      <c r="K6" s="59"/>
      <c r="L6" s="59"/>
      <c r="M6" s="59"/>
      <c r="N6" s="59"/>
      <c r="O6" s="59"/>
      <c r="P6" s="59"/>
      <c r="Q6" s="60"/>
      <c r="R6" s="1" t="s">
        <v>6</v>
      </c>
      <c r="S6" s="1"/>
      <c r="T6" s="1"/>
      <c r="U6" s="1"/>
    </row>
    <row r="7" spans="1:21" ht="16.5" customHeight="1" thickBot="1" x14ac:dyDescent="0.35">
      <c r="A7" s="1"/>
      <c r="B7" s="1"/>
      <c r="C7" s="1"/>
      <c r="D7" s="61"/>
      <c r="E7" s="62"/>
      <c r="F7" s="62"/>
      <c r="G7" s="62"/>
      <c r="H7" s="62"/>
      <c r="I7" s="62"/>
      <c r="J7" s="62"/>
      <c r="K7" s="62"/>
      <c r="L7" s="62"/>
      <c r="M7" s="62"/>
      <c r="N7" s="62"/>
      <c r="O7" s="62"/>
      <c r="P7" s="62"/>
      <c r="Q7" s="63"/>
      <c r="R7" s="1" t="s">
        <v>7</v>
      </c>
      <c r="S7" s="1"/>
      <c r="T7" s="1"/>
      <c r="U7" s="1"/>
    </row>
    <row r="8" spans="1:21" ht="3.75" customHeight="1" thickBot="1" x14ac:dyDescent="0.35">
      <c r="A8" s="1"/>
      <c r="B8" s="1"/>
      <c r="C8" s="1"/>
      <c r="D8" s="1"/>
      <c r="E8" s="1"/>
      <c r="F8" s="1"/>
      <c r="G8" s="1"/>
      <c r="H8" s="1"/>
      <c r="I8" s="1"/>
      <c r="J8" s="1"/>
      <c r="K8" s="1"/>
      <c r="L8" s="1"/>
      <c r="M8" s="1"/>
      <c r="N8" s="1"/>
      <c r="O8" s="1"/>
      <c r="P8" s="1"/>
      <c r="Q8" s="1"/>
      <c r="R8" s="1" t="s">
        <v>8</v>
      </c>
      <c r="S8" s="1"/>
      <c r="T8" s="1"/>
      <c r="U8" s="1"/>
    </row>
    <row r="9" spans="1:21" ht="6" customHeight="1" thickBot="1" x14ac:dyDescent="0.35">
      <c r="A9" s="1"/>
      <c r="B9" s="5"/>
      <c r="C9" s="6"/>
      <c r="D9" s="6"/>
      <c r="E9" s="6"/>
      <c r="F9" s="6"/>
      <c r="G9" s="6"/>
      <c r="H9" s="6"/>
      <c r="I9" s="6"/>
      <c r="J9" s="6"/>
      <c r="K9" s="6"/>
      <c r="L9" s="6"/>
      <c r="M9" s="64" t="s">
        <v>9</v>
      </c>
      <c r="N9" s="64"/>
      <c r="O9" s="6"/>
      <c r="P9" s="6"/>
      <c r="Q9" s="7"/>
      <c r="R9" s="8" t="s">
        <v>10</v>
      </c>
      <c r="S9" s="1"/>
      <c r="T9" s="1"/>
      <c r="U9" s="1"/>
    </row>
    <row r="10" spans="1:21" ht="15" thickBot="1" x14ac:dyDescent="0.35">
      <c r="A10" s="1"/>
      <c r="B10" s="9"/>
      <c r="C10" s="10"/>
      <c r="D10" s="10" t="s">
        <v>11</v>
      </c>
      <c r="E10" s="11"/>
      <c r="F10" s="10"/>
      <c r="G10" s="12" t="s">
        <v>12</v>
      </c>
      <c r="H10" s="11" t="s">
        <v>1</v>
      </c>
      <c r="I10" s="10"/>
      <c r="J10" s="10"/>
      <c r="K10" s="12" t="s">
        <v>13</v>
      </c>
      <c r="L10" s="11"/>
      <c r="M10" s="65"/>
      <c r="N10" s="65"/>
      <c r="O10" s="11">
        <v>1</v>
      </c>
      <c r="P10" s="10"/>
      <c r="Q10" s="13"/>
      <c r="R10" s="8" t="s">
        <v>14</v>
      </c>
      <c r="S10" s="1"/>
      <c r="T10" s="1"/>
      <c r="U10" s="1"/>
    </row>
    <row r="11" spans="1:21" ht="6" customHeight="1" thickBot="1" x14ac:dyDescent="0.35">
      <c r="A11" s="1"/>
      <c r="B11" s="9"/>
      <c r="C11" s="10"/>
      <c r="D11" s="10"/>
      <c r="E11" s="10"/>
      <c r="F11" s="10"/>
      <c r="G11" s="10"/>
      <c r="H11" s="10"/>
      <c r="I11" s="10"/>
      <c r="J11" s="10"/>
      <c r="K11" s="10"/>
      <c r="L11" s="10"/>
      <c r="M11" s="65"/>
      <c r="N11" s="65"/>
      <c r="O11" s="10"/>
      <c r="P11" s="10"/>
      <c r="Q11" s="13"/>
      <c r="R11" s="1"/>
      <c r="S11" s="1"/>
      <c r="T11" s="1"/>
      <c r="U11" s="1"/>
    </row>
    <row r="12" spans="1:21" ht="3" customHeight="1" thickBot="1" x14ac:dyDescent="0.35">
      <c r="A12" s="1"/>
      <c r="B12" s="9"/>
      <c r="C12" s="14"/>
      <c r="D12" s="15"/>
      <c r="E12" s="15"/>
      <c r="F12" s="15"/>
      <c r="G12" s="15"/>
      <c r="H12" s="15"/>
      <c r="I12" s="15"/>
      <c r="J12" s="14"/>
      <c r="K12" s="15"/>
      <c r="L12" s="15"/>
      <c r="M12" s="15"/>
      <c r="N12" s="15"/>
      <c r="O12" s="15"/>
      <c r="P12" s="16"/>
      <c r="Q12" s="13"/>
      <c r="R12" s="1"/>
      <c r="S12" s="1"/>
      <c r="T12" s="1"/>
      <c r="U12" s="1"/>
    </row>
    <row r="13" spans="1:21" ht="18.600000000000001" thickBot="1" x14ac:dyDescent="0.4">
      <c r="A13" s="1"/>
      <c r="B13" s="9"/>
      <c r="C13" s="17"/>
      <c r="D13" s="18" t="str">
        <f>IF(H10="Bronze","Headlist",IF(H10="Silver","D4",IF(H10="Gold","D8","Set level")))</f>
        <v>Headlist</v>
      </c>
      <c r="E13" s="19" t="s">
        <v>15</v>
      </c>
      <c r="F13" s="20">
        <v>43831</v>
      </c>
      <c r="G13" s="19" t="s">
        <v>16</v>
      </c>
      <c r="H13" s="21">
        <f>F13+15</f>
        <v>43846</v>
      </c>
      <c r="I13" s="22"/>
      <c r="J13" s="17"/>
      <c r="K13" s="23" t="str">
        <f>IF(H10="Bronze","D1",IF(H10="Silver","D5",IF(H10="Gold","D9","Set level")))</f>
        <v>D1</v>
      </c>
      <c r="L13" s="20">
        <v>43846</v>
      </c>
      <c r="M13" s="19" t="s">
        <v>16</v>
      </c>
      <c r="N13" s="19"/>
      <c r="O13" s="21">
        <f>L13+15</f>
        <v>43861</v>
      </c>
      <c r="P13" s="24"/>
      <c r="Q13" s="13"/>
      <c r="R13" s="1"/>
      <c r="S13" s="1"/>
      <c r="T13" s="1"/>
      <c r="U13" s="1"/>
    </row>
    <row r="14" spans="1:21" ht="15.75" customHeight="1" thickTop="1" thickBot="1" x14ac:dyDescent="0.35">
      <c r="A14" s="1"/>
      <c r="B14" s="9"/>
      <c r="C14" s="17"/>
      <c r="D14" s="25" t="s">
        <v>17</v>
      </c>
      <c r="E14" s="25" t="s">
        <v>18</v>
      </c>
      <c r="F14" s="25" t="s">
        <v>19</v>
      </c>
      <c r="G14" s="25" t="s">
        <v>20</v>
      </c>
      <c r="H14" s="25" t="s">
        <v>21</v>
      </c>
      <c r="I14" s="26"/>
      <c r="J14" s="17"/>
      <c r="K14" s="25" t="s">
        <v>17</v>
      </c>
      <c r="L14" s="25" t="s">
        <v>18</v>
      </c>
      <c r="M14" s="25" t="s">
        <v>19</v>
      </c>
      <c r="N14" s="25" t="s">
        <v>20</v>
      </c>
      <c r="O14" s="25" t="s">
        <v>21</v>
      </c>
      <c r="P14" s="24"/>
      <c r="Q14" s="13"/>
      <c r="R14" s="1"/>
      <c r="S14" s="1"/>
      <c r="T14" s="1"/>
      <c r="U14" s="1"/>
    </row>
    <row r="15" spans="1:21" ht="13.5" customHeight="1" thickBot="1" x14ac:dyDescent="0.35">
      <c r="A15" s="1"/>
      <c r="B15" s="9"/>
      <c r="C15" s="17"/>
      <c r="D15" s="27">
        <f>($O$10*25)-25+1</f>
        <v>1</v>
      </c>
      <c r="E15" s="28"/>
      <c r="F15" s="28"/>
      <c r="G15" s="28"/>
      <c r="H15" s="28" t="s">
        <v>5</v>
      </c>
      <c r="I15" s="22"/>
      <c r="J15" s="17"/>
      <c r="K15" s="29">
        <v>1</v>
      </c>
      <c r="L15" s="30"/>
      <c r="M15" s="28"/>
      <c r="N15" s="28"/>
      <c r="O15" s="28"/>
      <c r="P15" s="24"/>
      <c r="Q15" s="13"/>
      <c r="R15" s="1"/>
      <c r="S15" s="1"/>
      <c r="T15" s="1"/>
      <c r="U15" s="1"/>
    </row>
    <row r="16" spans="1:21" ht="13.5" customHeight="1" x14ac:dyDescent="0.3">
      <c r="A16" s="1"/>
      <c r="B16" s="9"/>
      <c r="C16" s="17"/>
      <c r="D16" s="27">
        <f>($O$10*25)-25+2</f>
        <v>2</v>
      </c>
      <c r="E16" s="28"/>
      <c r="F16" s="28"/>
      <c r="G16" s="28"/>
      <c r="H16" s="28"/>
      <c r="I16" s="22"/>
      <c r="J16" s="17"/>
      <c r="K16" s="31" t="str">
        <f>IF(L16&gt;0,K15+1,"set #, start adding words")</f>
        <v>set #, start adding words</v>
      </c>
      <c r="L16" s="28"/>
      <c r="M16" s="28"/>
      <c r="N16" s="28"/>
      <c r="O16" s="28"/>
      <c r="P16" s="24"/>
      <c r="Q16" s="13"/>
      <c r="R16" s="1"/>
      <c r="S16" s="1"/>
      <c r="T16" s="1"/>
      <c r="U16" s="1"/>
    </row>
    <row r="17" spans="1:21" ht="13.5" customHeight="1" x14ac:dyDescent="0.3">
      <c r="A17" s="1"/>
      <c r="B17" s="9"/>
      <c r="C17" s="17"/>
      <c r="D17" s="27">
        <f>($O$10*25)-25+3</f>
        <v>3</v>
      </c>
      <c r="E17" s="28"/>
      <c r="F17" s="28"/>
      <c r="G17" s="28"/>
      <c r="H17" s="28"/>
      <c r="I17" s="22"/>
      <c r="J17" s="17"/>
      <c r="K17" s="27" t="str">
        <f>IF(L17&gt;0,K16+1,"...")</f>
        <v>...</v>
      </c>
      <c r="L17" s="28"/>
      <c r="M17" s="28"/>
      <c r="N17" s="28"/>
      <c r="O17" s="28"/>
      <c r="P17" s="24"/>
      <c r="Q17" s="13"/>
      <c r="R17" s="1"/>
      <c r="S17" s="1"/>
      <c r="T17" s="1"/>
      <c r="U17" s="1"/>
    </row>
    <row r="18" spans="1:21" ht="13.5" customHeight="1" x14ac:dyDescent="0.3">
      <c r="A18" s="1"/>
      <c r="B18" s="9"/>
      <c r="C18" s="17"/>
      <c r="D18" s="27">
        <f>($O$10*25)-25+4</f>
        <v>4</v>
      </c>
      <c r="E18" s="28"/>
      <c r="F18" s="28"/>
      <c r="G18" s="28"/>
      <c r="H18" s="28"/>
      <c r="I18" s="22"/>
      <c r="J18" s="17"/>
      <c r="K18" s="27" t="str">
        <f t="shared" ref="K18:K34" si="0">IF(L18&gt;0,K17+1,"...")</f>
        <v>...</v>
      </c>
      <c r="L18" s="28"/>
      <c r="M18" s="28"/>
      <c r="N18" s="28"/>
      <c r="O18" s="28"/>
      <c r="P18" s="24"/>
      <c r="Q18" s="13"/>
      <c r="R18" s="1"/>
      <c r="S18" s="1"/>
      <c r="T18" s="1"/>
      <c r="U18" s="1"/>
    </row>
    <row r="19" spans="1:21" ht="13.5" customHeight="1" x14ac:dyDescent="0.3">
      <c r="A19" s="1"/>
      <c r="B19" s="9"/>
      <c r="C19" s="17"/>
      <c r="D19" s="27">
        <f>($O$10*25)-25+5</f>
        <v>5</v>
      </c>
      <c r="E19" s="28"/>
      <c r="F19" s="28"/>
      <c r="G19" s="28"/>
      <c r="H19" s="28"/>
      <c r="I19" s="22"/>
      <c r="J19" s="17"/>
      <c r="K19" s="27" t="str">
        <f t="shared" si="0"/>
        <v>...</v>
      </c>
      <c r="L19" s="28"/>
      <c r="M19" s="28"/>
      <c r="N19" s="28"/>
      <c r="O19" s="28"/>
      <c r="P19" s="24"/>
      <c r="Q19" s="13"/>
      <c r="R19" s="1"/>
      <c r="S19" s="1"/>
      <c r="T19" s="1"/>
      <c r="U19" s="1"/>
    </row>
    <row r="20" spans="1:21" ht="13.5" customHeight="1" x14ac:dyDescent="0.3">
      <c r="A20" s="1"/>
      <c r="B20" s="9"/>
      <c r="C20" s="17"/>
      <c r="D20" s="27">
        <f>($O$10*25)-25+6</f>
        <v>6</v>
      </c>
      <c r="E20" s="28"/>
      <c r="F20" s="28"/>
      <c r="G20" s="28"/>
      <c r="H20" s="28"/>
      <c r="I20" s="22"/>
      <c r="J20" s="17"/>
      <c r="K20" s="27" t="str">
        <f t="shared" si="0"/>
        <v>...</v>
      </c>
      <c r="L20" s="28"/>
      <c r="M20" s="28"/>
      <c r="N20" s="28"/>
      <c r="O20" s="28"/>
      <c r="P20" s="24"/>
      <c r="Q20" s="13"/>
      <c r="R20" s="1"/>
      <c r="S20" s="1"/>
      <c r="T20" s="1"/>
      <c r="U20" s="1"/>
    </row>
    <row r="21" spans="1:21" ht="13.5" customHeight="1" x14ac:dyDescent="0.3">
      <c r="A21" s="1"/>
      <c r="B21" s="9"/>
      <c r="C21" s="17"/>
      <c r="D21" s="27">
        <f>($O$10*25)-25+7</f>
        <v>7</v>
      </c>
      <c r="E21" s="28"/>
      <c r="F21" s="28"/>
      <c r="G21" s="28"/>
      <c r="H21" s="28"/>
      <c r="I21" s="22"/>
      <c r="J21" s="17"/>
      <c r="K21" s="27" t="str">
        <f t="shared" si="0"/>
        <v>...</v>
      </c>
      <c r="L21" s="28"/>
      <c r="M21" s="28"/>
      <c r="N21" s="28"/>
      <c r="O21" s="28"/>
      <c r="P21" s="24"/>
      <c r="Q21" s="13"/>
      <c r="R21" s="1"/>
      <c r="S21" s="1"/>
      <c r="T21" s="1"/>
      <c r="U21" s="1"/>
    </row>
    <row r="22" spans="1:21" ht="13.5" customHeight="1" x14ac:dyDescent="0.3">
      <c r="A22" s="1"/>
      <c r="B22" s="9"/>
      <c r="C22" s="17"/>
      <c r="D22" s="27">
        <f>($O$10*25)-25+8</f>
        <v>8</v>
      </c>
      <c r="E22" s="28"/>
      <c r="F22" s="28"/>
      <c r="G22" s="28"/>
      <c r="H22" s="28"/>
      <c r="I22" s="22"/>
      <c r="J22" s="17"/>
      <c r="K22" s="27" t="str">
        <f t="shared" si="0"/>
        <v>...</v>
      </c>
      <c r="L22" s="28"/>
      <c r="M22" s="28"/>
      <c r="N22" s="28"/>
      <c r="O22" s="28"/>
      <c r="P22" s="24"/>
      <c r="Q22" s="13"/>
      <c r="R22" s="1"/>
      <c r="S22" s="1"/>
      <c r="T22" s="1"/>
      <c r="U22" s="1"/>
    </row>
    <row r="23" spans="1:21" ht="13.5" customHeight="1" x14ac:dyDescent="0.3">
      <c r="A23" s="1"/>
      <c r="B23" s="9"/>
      <c r="C23" s="17"/>
      <c r="D23" s="27">
        <f>($O$10*25)-25+9</f>
        <v>9</v>
      </c>
      <c r="E23" s="28"/>
      <c r="F23" s="28"/>
      <c r="G23" s="28"/>
      <c r="H23" s="28"/>
      <c r="I23" s="22"/>
      <c r="J23" s="17"/>
      <c r="K23" s="27" t="str">
        <f t="shared" si="0"/>
        <v>...</v>
      </c>
      <c r="L23" s="28"/>
      <c r="M23" s="28"/>
      <c r="N23" s="28"/>
      <c r="O23" s="28"/>
      <c r="P23" s="24"/>
      <c r="Q23" s="13"/>
      <c r="R23" s="1"/>
      <c r="S23" s="1"/>
      <c r="T23" s="1"/>
      <c r="U23" s="1"/>
    </row>
    <row r="24" spans="1:21" ht="13.5" customHeight="1" x14ac:dyDescent="0.3">
      <c r="A24" s="1"/>
      <c r="B24" s="9"/>
      <c r="C24" s="17"/>
      <c r="D24" s="27">
        <f>($O$10*25)-25+10</f>
        <v>10</v>
      </c>
      <c r="E24" s="28"/>
      <c r="F24" s="28"/>
      <c r="G24" s="28"/>
      <c r="H24" s="28"/>
      <c r="I24" s="22"/>
      <c r="J24" s="17"/>
      <c r="K24" s="27" t="str">
        <f t="shared" si="0"/>
        <v>...</v>
      </c>
      <c r="L24" s="28"/>
      <c r="M24" s="28"/>
      <c r="N24" s="28"/>
      <c r="O24" s="28"/>
      <c r="P24" s="24"/>
      <c r="Q24" s="13"/>
      <c r="R24" s="1"/>
      <c r="S24" s="1"/>
      <c r="T24" s="1"/>
      <c r="U24" s="1"/>
    </row>
    <row r="25" spans="1:21" ht="13.5" customHeight="1" x14ac:dyDescent="0.3">
      <c r="A25" s="1"/>
      <c r="B25" s="9"/>
      <c r="C25" s="17"/>
      <c r="D25" s="27">
        <f>($O$10*25)-25+11</f>
        <v>11</v>
      </c>
      <c r="E25" s="28"/>
      <c r="F25" s="28"/>
      <c r="G25" s="28"/>
      <c r="H25" s="28"/>
      <c r="I25" s="22"/>
      <c r="J25" s="17"/>
      <c r="K25" s="27" t="str">
        <f t="shared" si="0"/>
        <v>...</v>
      </c>
      <c r="L25" s="28"/>
      <c r="M25" s="28"/>
      <c r="N25" s="28"/>
      <c r="O25" s="28"/>
      <c r="P25" s="24"/>
      <c r="Q25" s="13"/>
      <c r="R25" s="1"/>
      <c r="S25" s="1"/>
      <c r="T25" s="1"/>
      <c r="U25" s="1"/>
    </row>
    <row r="26" spans="1:21" ht="13.5" customHeight="1" x14ac:dyDescent="0.3">
      <c r="A26" s="1"/>
      <c r="B26" s="9"/>
      <c r="C26" s="17"/>
      <c r="D26" s="27">
        <f>($O$10*25)-25+12</f>
        <v>12</v>
      </c>
      <c r="E26" s="28"/>
      <c r="F26" s="28"/>
      <c r="G26" s="28"/>
      <c r="H26" s="28"/>
      <c r="I26" s="22"/>
      <c r="J26" s="17"/>
      <c r="K26" s="27" t="str">
        <f t="shared" si="0"/>
        <v>...</v>
      </c>
      <c r="L26" s="28"/>
      <c r="M26" s="28"/>
      <c r="N26" s="28"/>
      <c r="O26" s="28"/>
      <c r="P26" s="24"/>
      <c r="Q26" s="13"/>
      <c r="R26" s="1"/>
      <c r="S26" s="1"/>
      <c r="T26" s="1"/>
      <c r="U26" s="1"/>
    </row>
    <row r="27" spans="1:21" ht="13.5" customHeight="1" x14ac:dyDescent="0.3">
      <c r="A27" s="1"/>
      <c r="B27" s="9"/>
      <c r="C27" s="17"/>
      <c r="D27" s="27">
        <f>($O$10*25)-25+13</f>
        <v>13</v>
      </c>
      <c r="E27" s="28"/>
      <c r="F27" s="28"/>
      <c r="G27" s="28"/>
      <c r="H27" s="28"/>
      <c r="I27" s="22"/>
      <c r="J27" s="17"/>
      <c r="K27" s="27" t="str">
        <f t="shared" si="0"/>
        <v>...</v>
      </c>
      <c r="L27" s="28"/>
      <c r="M27" s="28"/>
      <c r="N27" s="28"/>
      <c r="O27" s="28"/>
      <c r="P27" s="24"/>
      <c r="Q27" s="13"/>
      <c r="R27" s="1"/>
      <c r="S27" s="1"/>
      <c r="T27" s="1"/>
      <c r="U27" s="1"/>
    </row>
    <row r="28" spans="1:21" ht="13.5" customHeight="1" x14ac:dyDescent="0.3">
      <c r="A28" s="1"/>
      <c r="B28" s="9"/>
      <c r="C28" s="17"/>
      <c r="D28" s="27">
        <f>($O$10*25)-25+14</f>
        <v>14</v>
      </c>
      <c r="E28" s="28"/>
      <c r="F28" s="28"/>
      <c r="G28" s="28"/>
      <c r="H28" s="28"/>
      <c r="I28" s="22"/>
      <c r="J28" s="17"/>
      <c r="K28" s="27" t="str">
        <f t="shared" si="0"/>
        <v>...</v>
      </c>
      <c r="L28" s="28"/>
      <c r="M28" s="28"/>
      <c r="N28" s="28"/>
      <c r="O28" s="28"/>
      <c r="P28" s="24"/>
      <c r="Q28" s="13"/>
      <c r="R28" s="1"/>
      <c r="S28" s="1"/>
      <c r="T28" s="1"/>
      <c r="U28" s="1"/>
    </row>
    <row r="29" spans="1:21" ht="13.5" customHeight="1" x14ac:dyDescent="0.3">
      <c r="A29" s="1"/>
      <c r="B29" s="9"/>
      <c r="C29" s="17"/>
      <c r="D29" s="27">
        <f>($O$10*25)-25+15</f>
        <v>15</v>
      </c>
      <c r="E29" s="28"/>
      <c r="F29" s="28"/>
      <c r="G29" s="28"/>
      <c r="H29" s="28"/>
      <c r="I29" s="22"/>
      <c r="J29" s="17"/>
      <c r="K29" s="27" t="str">
        <f t="shared" si="0"/>
        <v>...</v>
      </c>
      <c r="L29" s="28"/>
      <c r="M29" s="28"/>
      <c r="N29" s="28"/>
      <c r="O29" s="28"/>
      <c r="P29" s="24"/>
      <c r="Q29" s="13"/>
      <c r="R29" s="1"/>
      <c r="S29" s="1"/>
      <c r="T29" s="1"/>
      <c r="U29" s="1"/>
    </row>
    <row r="30" spans="1:21" ht="13.5" customHeight="1" x14ac:dyDescent="0.3">
      <c r="A30" s="1"/>
      <c r="B30" s="9"/>
      <c r="C30" s="17"/>
      <c r="D30" s="27">
        <f>($O$10*25)-25+16</f>
        <v>16</v>
      </c>
      <c r="E30" s="28"/>
      <c r="F30" s="28"/>
      <c r="G30" s="28"/>
      <c r="H30" s="28"/>
      <c r="I30" s="22"/>
      <c r="J30" s="17"/>
      <c r="K30" s="27" t="str">
        <f t="shared" si="0"/>
        <v>...</v>
      </c>
      <c r="L30" s="28"/>
      <c r="M30" s="28"/>
      <c r="N30" s="28"/>
      <c r="O30" s="28"/>
      <c r="P30" s="24"/>
      <c r="Q30" s="13"/>
      <c r="R30" s="1"/>
      <c r="S30" s="1"/>
      <c r="T30" s="1"/>
      <c r="U30" s="1"/>
    </row>
    <row r="31" spans="1:21" ht="13.5" customHeight="1" x14ac:dyDescent="0.3">
      <c r="A31" s="1"/>
      <c r="B31" s="9"/>
      <c r="C31" s="17"/>
      <c r="D31" s="27">
        <f>($O$10*25)-25+17</f>
        <v>17</v>
      </c>
      <c r="E31" s="28"/>
      <c r="F31" s="28"/>
      <c r="G31" s="28"/>
      <c r="H31" s="28"/>
      <c r="I31" s="22"/>
      <c r="J31" s="17"/>
      <c r="K31" s="27" t="str">
        <f t="shared" si="0"/>
        <v>...</v>
      </c>
      <c r="L31" s="28"/>
      <c r="M31" s="28"/>
      <c r="N31" s="28"/>
      <c r="O31" s="28"/>
      <c r="P31" s="24"/>
      <c r="Q31" s="13"/>
      <c r="R31" s="1"/>
      <c r="S31" s="1"/>
      <c r="T31" s="1"/>
      <c r="U31" s="1"/>
    </row>
    <row r="32" spans="1:21" ht="13.5" customHeight="1" x14ac:dyDescent="0.3">
      <c r="A32" s="1"/>
      <c r="B32" s="9"/>
      <c r="C32" s="17"/>
      <c r="D32" s="27">
        <f>($O$10*25)-25+18</f>
        <v>18</v>
      </c>
      <c r="E32" s="28"/>
      <c r="F32" s="28"/>
      <c r="G32" s="28"/>
      <c r="H32" s="28"/>
      <c r="I32" s="22"/>
      <c r="J32" s="17"/>
      <c r="K32" s="27" t="str">
        <f t="shared" si="0"/>
        <v>...</v>
      </c>
      <c r="L32" s="28"/>
      <c r="M32" s="28"/>
      <c r="N32" s="28"/>
      <c r="O32" s="28"/>
      <c r="P32" s="24"/>
      <c r="Q32" s="13"/>
      <c r="R32" s="1"/>
      <c r="S32" s="1"/>
      <c r="T32" s="1"/>
      <c r="U32" s="1"/>
    </row>
    <row r="33" spans="1:21" ht="13.5" customHeight="1" x14ac:dyDescent="0.3">
      <c r="A33" s="1"/>
      <c r="B33" s="9"/>
      <c r="C33" s="17"/>
      <c r="D33" s="27">
        <f>($O$10*25)-25+19</f>
        <v>19</v>
      </c>
      <c r="E33" s="28"/>
      <c r="F33" s="28"/>
      <c r="G33" s="28"/>
      <c r="H33" s="28"/>
      <c r="I33" s="22"/>
      <c r="J33" s="17"/>
      <c r="K33" s="27" t="str">
        <f t="shared" si="0"/>
        <v>...</v>
      </c>
      <c r="L33" s="28"/>
      <c r="M33" s="28"/>
      <c r="N33" s="28"/>
      <c r="O33" s="28"/>
      <c r="P33" s="24"/>
      <c r="Q33" s="13"/>
      <c r="R33" s="1"/>
      <c r="S33" s="1"/>
      <c r="T33" s="1"/>
      <c r="U33" s="1"/>
    </row>
    <row r="34" spans="1:21" ht="13.5" customHeight="1" x14ac:dyDescent="0.3">
      <c r="A34" s="1"/>
      <c r="B34" s="9"/>
      <c r="C34" s="17"/>
      <c r="D34" s="27">
        <f>($O$10*25)-25+20</f>
        <v>20</v>
      </c>
      <c r="E34" s="28"/>
      <c r="F34" s="28"/>
      <c r="G34" s="28"/>
      <c r="H34" s="28"/>
      <c r="I34" s="22"/>
      <c r="J34" s="17"/>
      <c r="K34" s="27" t="str">
        <f t="shared" si="0"/>
        <v>...</v>
      </c>
      <c r="L34" s="28"/>
      <c r="M34" s="28"/>
      <c r="N34" s="28"/>
      <c r="O34" s="28"/>
      <c r="P34" s="24"/>
      <c r="Q34" s="13"/>
      <c r="R34" s="1"/>
      <c r="S34" s="1"/>
      <c r="T34" s="1"/>
      <c r="U34" s="1"/>
    </row>
    <row r="35" spans="1:21" ht="13.5" customHeight="1" thickBot="1" x14ac:dyDescent="0.35">
      <c r="A35" s="1"/>
      <c r="B35" s="9"/>
      <c r="C35" s="17"/>
      <c r="D35" s="27">
        <f>($O$10*25)-25+21</f>
        <v>21</v>
      </c>
      <c r="E35" s="28"/>
      <c r="F35" s="28"/>
      <c r="G35" s="28"/>
      <c r="H35" s="28"/>
      <c r="I35" s="22"/>
      <c r="J35" s="32"/>
      <c r="K35" s="33"/>
      <c r="L35" s="33"/>
      <c r="M35" s="33"/>
      <c r="N35" s="33"/>
      <c r="O35" s="33"/>
      <c r="P35" s="34"/>
      <c r="Q35" s="13"/>
      <c r="R35" s="1"/>
      <c r="S35" s="1"/>
      <c r="T35" s="1"/>
      <c r="U35" s="1"/>
    </row>
    <row r="36" spans="1:21" ht="13.5" customHeight="1" thickBot="1" x14ac:dyDescent="0.35">
      <c r="A36" s="1"/>
      <c r="B36" s="9"/>
      <c r="C36" s="17"/>
      <c r="D36" s="27">
        <f>($O$10*25)-25+22</f>
        <v>22</v>
      </c>
      <c r="E36" s="28"/>
      <c r="F36" s="28"/>
      <c r="G36" s="28"/>
      <c r="H36" s="28"/>
      <c r="I36" s="24"/>
      <c r="J36" s="14"/>
      <c r="K36" s="15"/>
      <c r="L36" s="15"/>
      <c r="M36" s="15"/>
      <c r="N36" s="15"/>
      <c r="O36" s="15"/>
      <c r="P36" s="16"/>
      <c r="Q36" s="13"/>
      <c r="R36" s="1"/>
      <c r="S36" s="1"/>
      <c r="T36" s="1"/>
      <c r="U36" s="1"/>
    </row>
    <row r="37" spans="1:21" ht="15" thickBot="1" x14ac:dyDescent="0.35">
      <c r="A37" s="1"/>
      <c r="B37" s="9"/>
      <c r="C37" s="17"/>
      <c r="D37" s="27">
        <f>($O$10*25)-25+23</f>
        <v>23</v>
      </c>
      <c r="E37" s="28"/>
      <c r="F37" s="28"/>
      <c r="G37" s="28"/>
      <c r="H37" s="28"/>
      <c r="I37" s="24"/>
      <c r="J37" s="17"/>
      <c r="K37" s="35" t="str">
        <f>IF(H10="Bronze","D2",IF(H10="Silver","D6",IF(H10="Gold","D10","Set level")))</f>
        <v>D2</v>
      </c>
      <c r="L37" s="19" t="s">
        <v>15</v>
      </c>
      <c r="M37" s="20">
        <v>41620</v>
      </c>
      <c r="N37" s="19" t="s">
        <v>16</v>
      </c>
      <c r="O37" s="21">
        <f>M37+15</f>
        <v>41635</v>
      </c>
      <c r="P37" s="24"/>
      <c r="Q37" s="13"/>
      <c r="R37" s="1"/>
      <c r="S37" s="1"/>
      <c r="T37" s="1"/>
      <c r="U37" s="1"/>
    </row>
    <row r="38" spans="1:21" s="41" customFormat="1" ht="12.75" customHeight="1" thickTop="1" thickBot="1" x14ac:dyDescent="0.3">
      <c r="A38" s="36"/>
      <c r="B38" s="37"/>
      <c r="C38" s="38"/>
      <c r="D38" s="27">
        <f>($O$10*25)-25+24</f>
        <v>24</v>
      </c>
      <c r="E38" s="28"/>
      <c r="F38" s="28"/>
      <c r="G38" s="28"/>
      <c r="H38" s="28"/>
      <c r="I38" s="39"/>
      <c r="J38" s="38"/>
      <c r="K38" s="25" t="s">
        <v>17</v>
      </c>
      <c r="L38" s="25" t="s">
        <v>18</v>
      </c>
      <c r="M38" s="25" t="s">
        <v>19</v>
      </c>
      <c r="N38" s="25" t="s">
        <v>20</v>
      </c>
      <c r="O38" s="25" t="s">
        <v>21</v>
      </c>
      <c r="P38" s="39"/>
      <c r="Q38" s="40"/>
      <c r="R38" s="36"/>
      <c r="S38" s="36"/>
      <c r="T38" s="36"/>
      <c r="U38" s="36"/>
    </row>
    <row r="39" spans="1:21" s="41" customFormat="1" ht="12.6" thickBot="1" x14ac:dyDescent="0.3">
      <c r="A39" s="36"/>
      <c r="B39" s="37"/>
      <c r="C39" s="38"/>
      <c r="D39" s="27">
        <f>($O$10*25)-25+25</f>
        <v>25</v>
      </c>
      <c r="E39" s="28"/>
      <c r="F39" s="28"/>
      <c r="G39" s="28"/>
      <c r="H39" s="28"/>
      <c r="I39" s="39"/>
      <c r="J39" s="38"/>
      <c r="K39" s="29">
        <v>1</v>
      </c>
      <c r="L39" s="30"/>
      <c r="M39" s="28"/>
      <c r="N39" s="28"/>
      <c r="O39" s="28"/>
      <c r="P39" s="39"/>
      <c r="Q39" s="40"/>
      <c r="R39" s="36"/>
      <c r="S39" s="36"/>
      <c r="T39" s="36"/>
      <c r="U39" s="36"/>
    </row>
    <row r="40" spans="1:21" s="41" customFormat="1" ht="12.6" thickBot="1" x14ac:dyDescent="0.3">
      <c r="A40" s="36"/>
      <c r="B40" s="37"/>
      <c r="C40" s="42"/>
      <c r="D40" s="43"/>
      <c r="E40" s="43"/>
      <c r="F40" s="43"/>
      <c r="G40" s="43"/>
      <c r="H40" s="43"/>
      <c r="I40" s="44"/>
      <c r="J40" s="38"/>
      <c r="K40" s="31" t="str">
        <f>IF(L40&gt;0,K39+1,"set #, add wds")</f>
        <v>set #, add wds</v>
      </c>
      <c r="L40" s="28"/>
      <c r="M40" s="28"/>
      <c r="N40" s="28"/>
      <c r="O40" s="28"/>
      <c r="P40" s="39"/>
      <c r="Q40" s="40"/>
      <c r="R40" s="36"/>
      <c r="S40" s="36"/>
      <c r="T40" s="36"/>
      <c r="U40" s="36"/>
    </row>
    <row r="41" spans="1:21" s="41" customFormat="1" ht="12.6" thickBot="1" x14ac:dyDescent="0.3">
      <c r="A41" s="36"/>
      <c r="B41" s="37"/>
      <c r="C41" s="45"/>
      <c r="D41" s="46"/>
      <c r="E41" s="46"/>
      <c r="F41" s="46"/>
      <c r="G41" s="46"/>
      <c r="H41" s="46"/>
      <c r="I41" s="47"/>
      <c r="J41" s="38"/>
      <c r="K41" s="27" t="str">
        <f>IF(L41&gt;0,K40+1,"...")</f>
        <v>...</v>
      </c>
      <c r="L41" s="28"/>
      <c r="M41" s="28"/>
      <c r="N41" s="28"/>
      <c r="O41" s="28"/>
      <c r="P41" s="39"/>
      <c r="Q41" s="40"/>
      <c r="R41" s="36"/>
      <c r="S41" s="36"/>
      <c r="T41" s="36"/>
      <c r="U41" s="36"/>
    </row>
    <row r="42" spans="1:21" ht="15" thickBot="1" x14ac:dyDescent="0.35">
      <c r="A42" s="1"/>
      <c r="B42" s="9"/>
      <c r="C42" s="17"/>
      <c r="D42" s="35" t="str">
        <f>IF(H10="Bronze","D3",IF(H10="Silver","D7",IF(H10="Gold","D11","Set level")))</f>
        <v>D3</v>
      </c>
      <c r="E42" s="19" t="s">
        <v>15</v>
      </c>
      <c r="F42" s="20">
        <v>41620</v>
      </c>
      <c r="G42" s="19" t="s">
        <v>16</v>
      </c>
      <c r="H42" s="21">
        <f>F42+15</f>
        <v>41635</v>
      </c>
      <c r="I42" s="24"/>
      <c r="J42" s="17"/>
      <c r="K42" s="27" t="str">
        <f t="shared" ref="K42:K54" si="1">IF(L42&gt;0,K41+1,"...")</f>
        <v>...</v>
      </c>
      <c r="L42" s="28"/>
      <c r="M42" s="28"/>
      <c r="N42" s="28"/>
      <c r="O42" s="28"/>
      <c r="P42" s="24"/>
      <c r="Q42" s="13"/>
      <c r="R42" s="1"/>
      <c r="S42" s="1"/>
      <c r="T42" s="1"/>
      <c r="U42" s="1"/>
    </row>
    <row r="43" spans="1:21" s="41" customFormat="1" ht="15" customHeight="1" thickTop="1" thickBot="1" x14ac:dyDescent="0.3">
      <c r="A43" s="36"/>
      <c r="B43" s="37"/>
      <c r="C43" s="38"/>
      <c r="D43" s="25" t="s">
        <v>17</v>
      </c>
      <c r="E43" s="25" t="s">
        <v>18</v>
      </c>
      <c r="F43" s="25" t="s">
        <v>19</v>
      </c>
      <c r="G43" s="25" t="s">
        <v>20</v>
      </c>
      <c r="H43" s="25" t="s">
        <v>21</v>
      </c>
      <c r="I43" s="48"/>
      <c r="J43" s="38"/>
      <c r="K43" s="27" t="str">
        <f t="shared" si="1"/>
        <v>...</v>
      </c>
      <c r="L43" s="28"/>
      <c r="M43" s="28"/>
      <c r="N43" s="28"/>
      <c r="O43" s="28"/>
      <c r="P43" s="39"/>
      <c r="Q43" s="40"/>
      <c r="R43" s="36"/>
      <c r="S43" s="36"/>
      <c r="T43" s="36"/>
      <c r="U43" s="36"/>
    </row>
    <row r="44" spans="1:21" ht="13.5" customHeight="1" thickBot="1" x14ac:dyDescent="0.35">
      <c r="A44" s="1"/>
      <c r="B44" s="9"/>
      <c r="C44" s="17"/>
      <c r="D44" s="29">
        <v>1</v>
      </c>
      <c r="E44" s="30"/>
      <c r="F44" s="28"/>
      <c r="G44" s="28"/>
      <c r="H44" s="28"/>
      <c r="I44" s="24"/>
      <c r="J44" s="17"/>
      <c r="K44" s="27" t="str">
        <f t="shared" si="1"/>
        <v>...</v>
      </c>
      <c r="L44" s="28"/>
      <c r="M44" s="28"/>
      <c r="N44" s="28"/>
      <c r="O44" s="28"/>
      <c r="P44" s="24"/>
      <c r="Q44" s="13"/>
      <c r="R44" s="1"/>
      <c r="S44" s="1"/>
      <c r="T44" s="1"/>
      <c r="U44" s="1"/>
    </row>
    <row r="45" spans="1:21" ht="13.5" customHeight="1" x14ac:dyDescent="0.3">
      <c r="A45" s="1"/>
      <c r="B45" s="9"/>
      <c r="C45" s="17"/>
      <c r="D45" s="31" t="str">
        <f>IF(E45&gt;0,D44+1,"set #")</f>
        <v>set #</v>
      </c>
      <c r="E45" s="28"/>
      <c r="F45" s="28"/>
      <c r="G45" s="28"/>
      <c r="H45" s="28"/>
      <c r="I45" s="24"/>
      <c r="J45" s="17"/>
      <c r="K45" s="27" t="str">
        <f t="shared" si="1"/>
        <v>...</v>
      </c>
      <c r="L45" s="28"/>
      <c r="M45" s="28"/>
      <c r="N45" s="28"/>
      <c r="O45" s="28"/>
      <c r="P45" s="24"/>
      <c r="Q45" s="13"/>
      <c r="R45" s="1"/>
      <c r="S45" s="1"/>
      <c r="T45" s="1"/>
      <c r="U45" s="1"/>
    </row>
    <row r="46" spans="1:21" ht="13.5" customHeight="1" x14ac:dyDescent="0.3">
      <c r="A46" s="1"/>
      <c r="B46" s="9"/>
      <c r="C46" s="17"/>
      <c r="D46" s="27" t="str">
        <f>IF(E46&gt;0,D45+1,"...")</f>
        <v>...</v>
      </c>
      <c r="E46" s="28"/>
      <c r="F46" s="28"/>
      <c r="G46" s="28"/>
      <c r="H46" s="28"/>
      <c r="I46" s="24"/>
      <c r="J46" s="17"/>
      <c r="K46" s="27" t="str">
        <f t="shared" si="1"/>
        <v>...</v>
      </c>
      <c r="L46" s="28"/>
      <c r="M46" s="28"/>
      <c r="N46" s="28"/>
      <c r="O46" s="28"/>
      <c r="P46" s="24"/>
      <c r="Q46" s="13"/>
      <c r="R46" s="1"/>
      <c r="S46" s="1"/>
      <c r="T46" s="1"/>
      <c r="U46" s="1"/>
    </row>
    <row r="47" spans="1:21" ht="13.5" customHeight="1" x14ac:dyDescent="0.3">
      <c r="A47" s="1"/>
      <c r="B47" s="9"/>
      <c r="C47" s="17"/>
      <c r="D47" s="27" t="str">
        <f t="shared" ref="D47:D54" si="2">IF(E47&gt;0,D46+1,"...")</f>
        <v>...</v>
      </c>
      <c r="E47" s="28"/>
      <c r="F47" s="28"/>
      <c r="G47" s="28"/>
      <c r="H47" s="28"/>
      <c r="I47" s="24"/>
      <c r="J47" s="17"/>
      <c r="K47" s="27" t="str">
        <f t="shared" si="1"/>
        <v>...</v>
      </c>
      <c r="L47" s="28"/>
      <c r="M47" s="28"/>
      <c r="N47" s="28"/>
      <c r="O47" s="28"/>
      <c r="P47" s="24"/>
      <c r="Q47" s="13"/>
      <c r="R47" s="1"/>
      <c r="S47" s="1"/>
      <c r="T47" s="1"/>
      <c r="U47" s="1"/>
    </row>
    <row r="48" spans="1:21" ht="13.5" customHeight="1" x14ac:dyDescent="0.3">
      <c r="A48" s="1"/>
      <c r="B48" s="9"/>
      <c r="C48" s="17"/>
      <c r="D48" s="27" t="str">
        <f t="shared" si="2"/>
        <v>...</v>
      </c>
      <c r="E48" s="28"/>
      <c r="F48" s="28"/>
      <c r="G48" s="28"/>
      <c r="H48" s="28"/>
      <c r="I48" s="24"/>
      <c r="J48" s="17"/>
      <c r="K48" s="27" t="str">
        <f t="shared" si="1"/>
        <v>...</v>
      </c>
      <c r="L48" s="28"/>
      <c r="M48" s="28"/>
      <c r="N48" s="28"/>
      <c r="O48" s="28"/>
      <c r="P48" s="24"/>
      <c r="Q48" s="13"/>
      <c r="R48" s="1"/>
      <c r="S48" s="1"/>
      <c r="T48" s="1"/>
      <c r="U48" s="1"/>
    </row>
    <row r="49" spans="1:21" ht="13.5" customHeight="1" x14ac:dyDescent="0.3">
      <c r="A49" s="1"/>
      <c r="B49" s="9"/>
      <c r="C49" s="17"/>
      <c r="D49" s="27" t="str">
        <f t="shared" si="2"/>
        <v>...</v>
      </c>
      <c r="E49" s="28"/>
      <c r="F49" s="28"/>
      <c r="G49" s="28"/>
      <c r="H49" s="28"/>
      <c r="I49" s="24"/>
      <c r="J49" s="17"/>
      <c r="K49" s="27" t="str">
        <f t="shared" si="1"/>
        <v>...</v>
      </c>
      <c r="L49" s="28"/>
      <c r="M49" s="28"/>
      <c r="N49" s="28"/>
      <c r="O49" s="28"/>
      <c r="P49" s="24"/>
      <c r="Q49" s="13"/>
      <c r="R49" s="1"/>
      <c r="S49" s="1"/>
      <c r="T49" s="1"/>
      <c r="U49" s="1"/>
    </row>
    <row r="50" spans="1:21" ht="13.5" customHeight="1" x14ac:dyDescent="0.3">
      <c r="A50" s="1"/>
      <c r="B50" s="9"/>
      <c r="C50" s="17"/>
      <c r="D50" s="27" t="str">
        <f t="shared" si="2"/>
        <v>...</v>
      </c>
      <c r="E50" s="28"/>
      <c r="F50" s="28"/>
      <c r="G50" s="28"/>
      <c r="H50" s="28"/>
      <c r="I50" s="24"/>
      <c r="J50" s="17"/>
      <c r="K50" s="27" t="str">
        <f t="shared" si="1"/>
        <v>...</v>
      </c>
      <c r="L50" s="28"/>
      <c r="M50" s="28"/>
      <c r="N50" s="28"/>
      <c r="O50" s="28"/>
      <c r="P50" s="24"/>
      <c r="Q50" s="13"/>
      <c r="R50" s="1"/>
      <c r="S50" s="1"/>
      <c r="T50" s="1"/>
      <c r="U50" s="1"/>
    </row>
    <row r="51" spans="1:21" ht="13.5" customHeight="1" x14ac:dyDescent="0.3">
      <c r="A51" s="1"/>
      <c r="B51" s="9"/>
      <c r="C51" s="17"/>
      <c r="D51" s="27" t="str">
        <f t="shared" si="2"/>
        <v>...</v>
      </c>
      <c r="E51" s="28"/>
      <c r="F51" s="28"/>
      <c r="G51" s="28"/>
      <c r="H51" s="28"/>
      <c r="I51" s="24"/>
      <c r="J51" s="17"/>
      <c r="K51" s="27" t="str">
        <f t="shared" si="1"/>
        <v>...</v>
      </c>
      <c r="L51" s="28"/>
      <c r="M51" s="28"/>
      <c r="N51" s="28"/>
      <c r="O51" s="28"/>
      <c r="P51" s="24"/>
      <c r="Q51" s="13"/>
      <c r="R51" s="1"/>
      <c r="S51" s="1"/>
      <c r="T51" s="1"/>
      <c r="U51" s="1"/>
    </row>
    <row r="52" spans="1:21" ht="13.5" customHeight="1" x14ac:dyDescent="0.3">
      <c r="A52" s="1"/>
      <c r="B52" s="9"/>
      <c r="C52" s="17"/>
      <c r="D52" s="27" t="str">
        <f t="shared" si="2"/>
        <v>...</v>
      </c>
      <c r="E52" s="28"/>
      <c r="F52" s="28"/>
      <c r="G52" s="28"/>
      <c r="H52" s="28"/>
      <c r="I52" s="24"/>
      <c r="J52" s="17"/>
      <c r="K52" s="27" t="str">
        <f t="shared" si="1"/>
        <v>...</v>
      </c>
      <c r="L52" s="28"/>
      <c r="M52" s="28"/>
      <c r="N52" s="28"/>
      <c r="O52" s="28"/>
      <c r="P52" s="24"/>
      <c r="Q52" s="13"/>
      <c r="R52" s="1"/>
      <c r="S52" s="1"/>
      <c r="T52" s="1"/>
      <c r="U52" s="1"/>
    </row>
    <row r="53" spans="1:21" ht="13.5" customHeight="1" x14ac:dyDescent="0.3">
      <c r="A53" s="1"/>
      <c r="B53" s="9"/>
      <c r="C53" s="17"/>
      <c r="D53" s="27" t="str">
        <f t="shared" si="2"/>
        <v>...</v>
      </c>
      <c r="E53" s="28"/>
      <c r="F53" s="28"/>
      <c r="G53" s="28"/>
      <c r="H53" s="28"/>
      <c r="I53" s="24"/>
      <c r="J53" s="17"/>
      <c r="K53" s="27" t="str">
        <f t="shared" si="1"/>
        <v>...</v>
      </c>
      <c r="L53" s="28"/>
      <c r="M53" s="28"/>
      <c r="N53" s="28"/>
      <c r="O53" s="28"/>
      <c r="P53" s="24"/>
      <c r="Q53" s="13"/>
      <c r="R53" s="1"/>
      <c r="S53" s="1"/>
      <c r="T53" s="1"/>
      <c r="U53" s="1"/>
    </row>
    <row r="54" spans="1:21" ht="13.5" customHeight="1" x14ac:dyDescent="0.3">
      <c r="A54" s="1"/>
      <c r="B54" s="9"/>
      <c r="C54" s="17"/>
      <c r="D54" s="27" t="str">
        <f t="shared" si="2"/>
        <v>...</v>
      </c>
      <c r="E54" s="28"/>
      <c r="F54" s="28"/>
      <c r="G54" s="28"/>
      <c r="H54" s="28"/>
      <c r="I54" s="24"/>
      <c r="J54" s="17"/>
      <c r="K54" s="27" t="str">
        <f t="shared" si="1"/>
        <v>...</v>
      </c>
      <c r="L54" s="28"/>
      <c r="M54" s="28"/>
      <c r="N54" s="28"/>
      <c r="O54" s="28"/>
      <c r="P54" s="24"/>
      <c r="Q54" s="13"/>
      <c r="R54" s="1"/>
      <c r="S54" s="1"/>
      <c r="T54" s="1"/>
      <c r="U54" s="1"/>
    </row>
    <row r="55" spans="1:21" ht="5.25" customHeight="1" thickBot="1" x14ac:dyDescent="0.35">
      <c r="A55" s="1"/>
      <c r="B55" s="9"/>
      <c r="C55" s="32"/>
      <c r="D55" s="33"/>
      <c r="E55" s="33"/>
      <c r="F55" s="33"/>
      <c r="G55" s="33"/>
      <c r="H55" s="33"/>
      <c r="I55" s="34"/>
      <c r="J55" s="32"/>
      <c r="K55" s="33"/>
      <c r="L55" s="33"/>
      <c r="M55" s="33"/>
      <c r="N55" s="33"/>
      <c r="O55" s="33"/>
      <c r="P55" s="34"/>
      <c r="Q55" s="13"/>
      <c r="R55" s="1"/>
      <c r="S55" s="1"/>
      <c r="T55" s="1"/>
      <c r="U55" s="1"/>
    </row>
    <row r="56" spans="1:21" ht="16.5" customHeight="1" thickBot="1" x14ac:dyDescent="0.35">
      <c r="A56" s="1"/>
      <c r="B56" s="9"/>
      <c r="C56" s="10"/>
      <c r="D56" s="49" t="s">
        <v>22</v>
      </c>
      <c r="E56" s="50"/>
      <c r="F56" s="50"/>
      <c r="G56" s="50"/>
      <c r="H56" s="50"/>
      <c r="I56" s="50"/>
      <c r="J56" s="50"/>
      <c r="K56" s="50"/>
      <c r="L56" s="50"/>
      <c r="M56" s="50"/>
      <c r="N56" s="50"/>
      <c r="O56" s="51"/>
      <c r="P56" s="10"/>
      <c r="Q56" s="13"/>
      <c r="R56" s="1"/>
      <c r="S56" s="1"/>
      <c r="T56" s="1"/>
      <c r="U56" s="1"/>
    </row>
    <row r="57" spans="1:21" ht="5.25" customHeight="1" thickBot="1" x14ac:dyDescent="0.35">
      <c r="A57" s="1"/>
      <c r="B57" s="52"/>
      <c r="C57" s="53"/>
      <c r="D57" s="53"/>
      <c r="E57" s="53"/>
      <c r="F57" s="53"/>
      <c r="G57" s="53"/>
      <c r="H57" s="53"/>
      <c r="I57" s="53"/>
      <c r="J57" s="53"/>
      <c r="K57" s="53"/>
      <c r="L57" s="53"/>
      <c r="M57" s="53"/>
      <c r="N57" s="53"/>
      <c r="O57" s="53"/>
      <c r="P57" s="53"/>
      <c r="Q57" s="54"/>
      <c r="R57" s="1"/>
      <c r="S57" s="1"/>
      <c r="T57" s="1"/>
      <c r="U57" s="1"/>
    </row>
    <row r="58" spans="1:21" ht="9" customHeight="1" x14ac:dyDescent="0.3">
      <c r="A58" s="1"/>
      <c r="B58" s="1"/>
      <c r="C58" s="1"/>
      <c r="D58" s="1"/>
      <c r="E58" s="1"/>
      <c r="F58" s="1"/>
      <c r="G58" s="1"/>
      <c r="H58" s="1"/>
      <c r="I58" s="1"/>
      <c r="J58" s="1"/>
      <c r="K58" s="1"/>
      <c r="L58" s="1"/>
      <c r="M58" s="1"/>
      <c r="N58" s="1"/>
      <c r="O58" s="1"/>
      <c r="P58" s="1"/>
      <c r="Q58" s="1"/>
      <c r="R58" s="1"/>
      <c r="S58" s="1"/>
      <c r="T58" s="1"/>
      <c r="U58" s="1"/>
    </row>
    <row r="59" spans="1:21" x14ac:dyDescent="0.3">
      <c r="A59" s="1"/>
      <c r="B59" s="1"/>
      <c r="C59" s="1"/>
      <c r="D59" s="1"/>
      <c r="E59" s="1"/>
      <c r="F59" s="1"/>
      <c r="G59" s="1"/>
      <c r="H59" s="1"/>
      <c r="I59" s="1"/>
      <c r="J59" s="1"/>
      <c r="K59" s="1"/>
      <c r="L59" s="1"/>
      <c r="M59" s="1"/>
      <c r="N59" s="1"/>
      <c r="O59" s="1"/>
      <c r="P59" s="1"/>
      <c r="Q59" s="1"/>
      <c r="R59" s="1"/>
      <c r="S59" s="1"/>
      <c r="T59" s="1"/>
      <c r="U59" s="1"/>
    </row>
  </sheetData>
  <mergeCells count="2">
    <mergeCell ref="D4:Q7"/>
    <mergeCell ref="M9:N11"/>
  </mergeCells>
  <dataValidations count="11">
    <dataValidation type="textLength" allowBlank="1" showInputMessage="1" showErrorMessage="1" sqref="E10" xr:uid="{7A929A17-FC30-46C7-A108-16CA41874830}">
      <formula1>2</formula1>
      <formula2>25</formula2>
    </dataValidation>
    <dataValidation type="list" allowBlank="1" showInputMessage="1" showErrorMessage="1" errorTitle="Pick from List" error="Bronze, Silver or Gold" sqref="H10" xr:uid="{39B7EBE9-8CCF-49EC-9071-FDAC31A538AC}">
      <formula1>$R$2:$R$4</formula1>
    </dataValidation>
    <dataValidation type="textLength" allowBlank="1" showInputMessage="1" showErrorMessage="1" sqref="L10" xr:uid="{BB20E8E6-77B0-43ED-AF70-37D73D12FF1A}">
      <formula1>2</formula1>
      <formula2>30</formula2>
    </dataValidation>
    <dataValidation type="whole" allowBlank="1" showInputMessage="1" showErrorMessage="1" errorTitle="Whole number" error="Please enter a positive whole number" sqref="O10" xr:uid="{517355D4-AC5B-42E9-88D1-4572211D0C76}">
      <formula1>1</formula1>
      <formula2>9999</formula2>
    </dataValidation>
    <dataValidation type="whole" allowBlank="1" showInputMessage="1" showErrorMessage="1" sqref="K15 K39 D44" xr:uid="{E1240E87-91CC-4FD8-A9D2-3A9539B6790D}">
      <formula1>1</formula1>
      <formula2>9999</formula2>
    </dataValidation>
    <dataValidation type="date" allowBlank="1" showInputMessage="1" showErrorMessage="1" errorTitle="Data input" error="dd/mm/yy" sqref="F13" xr:uid="{FA3EEB87-CF22-46AA-905C-ADB9ED56482F}">
      <formula1>41275</formula1>
      <formula2>54788</formula2>
    </dataValidation>
    <dataValidation type="date" allowBlank="1" showInputMessage="1" showErrorMessage="1" errorTitle="Data input" error="dd/mm/yy" sqref="L13" xr:uid="{FD706152-CC69-4C35-AFA2-21ADFCE0212B}">
      <formula1>H13</formula1>
      <formula2>54788</formula2>
    </dataValidation>
    <dataValidation type="date" allowBlank="1" showInputMessage="1" showErrorMessage="1" errorTitle="Data input" error="dd/mm/yy" sqref="M37" xr:uid="{C29C5643-D68A-4DA4-BB68-3370E0CFE334}">
      <formula1>O13</formula1>
      <formula2>54788</formula2>
    </dataValidation>
    <dataValidation type="date" allowBlank="1" showInputMessage="1" showErrorMessage="1" errorTitle="Data input" error="dd/mm/yy" sqref="F42" xr:uid="{EFA2F422-28CE-4C0E-8997-18657758B274}">
      <formula1>O37</formula1>
      <formula2>54788</formula2>
    </dataValidation>
    <dataValidation type="textLength" allowBlank="1" showInputMessage="1" showErrorMessage="1" errorTitle="Too long" error="You don't need to write so much here." sqref="F15:F39 F45:F54 M39:M54 M15:M34" xr:uid="{C59BAD13-9733-4B8A-82F8-0DBFCC77617B}">
      <formula1>1</formula1>
      <formula2>20</formula2>
    </dataValidation>
    <dataValidation type="list" errorStyle="information" allowBlank="1" showInputMessage="1" showErrorMessage="1" errorTitle="You could pick from a list" error="You don't have to pick from the list here, but it might help..." sqref="H15:H39 O15:O34 H44:H54 O39:O54" xr:uid="{746AB857-1D24-453C-8552-0984D68DF176}">
      <formula1>$R$5:$R$10</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J James</dc:creator>
  <cp:lastModifiedBy>David J James</cp:lastModifiedBy>
  <dcterms:created xsi:type="dcterms:W3CDTF">2020-09-03T13:20:23Z</dcterms:created>
  <dcterms:modified xsi:type="dcterms:W3CDTF">2020-09-03T13:25:29Z</dcterms:modified>
</cp:coreProperties>
</file>